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ilesv01\share\002_営業企画課\01_経営企画係\20_照会回答・通知文書\R6\070121公営企業に係る経営比較分析表のデータ送付について\回答\"/>
    </mc:Choice>
  </mc:AlternateContent>
  <xr:revisionPtr revIDLastSave="0" documentId="8_{2AE05411-8E62-49D6-AD88-CCA8A3ADF5F9}" xr6:coauthVersionLast="47" xr6:coauthVersionMax="47" xr10:uidLastSave="{00000000-0000-0000-0000-000000000000}"/>
  <workbookProtection workbookAlgorithmName="SHA-512" workbookHashValue="pT8ko8MYkeIKOWGMWiZZ0/ttjrEstr4EXILznMNcVPWqIupR1IfE4GhVEBvWHO5rVDZj5x0kownzPtcW01zIHA==" workbookSaltValue="BUdpZ3XRJqPZ+aovyef7pg==" workbookSpinCount="100000" lockStructure="1"/>
  <bookViews>
    <workbookView xWindow="-105" yWindow="0" windowWidth="14610" windowHeight="155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I10" i="4"/>
  <c r="B10" i="4"/>
  <c r="BB8" i="4"/>
  <c r="AT8" i="4"/>
  <c r="AL8" i="4"/>
  <c r="W8" i="4"/>
  <c r="B6" i="4"/>
</calcChain>
</file>

<file path=xl/sharedStrings.xml><?xml version="1.0" encoding="utf-8"?>
<sst xmlns="http://schemas.openxmlformats.org/spreadsheetml/2006/main" count="231" uniqueCount="113">
  <si>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</si>
  <si>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</si>
  <si>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</si>
  <si>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</si>
  <si>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</si>
  <si>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</si>
  <si>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</si>
  <si>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</si>
  <si>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</si>
  <si>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</si>
  <si>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</si>
  <si>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</si>
  <si>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</si>
  <si>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</si>
  <si>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</si>
  <si>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</si>
  <si>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</si>
  <si>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</si>
  <si>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</si>
  <si>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</si>
  <si>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</si>
  <si>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</si>
  <si>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</si>
  <si>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</si>
  <si>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</si>
  <si>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</si>
  <si>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</si>
  <si>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</si>
  <si>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</si>
  <si>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</si>
  <si>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</si>
  <si>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</si>
  <si>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</si>
  <si>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</si>
  <si>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</si>
  <si>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</si>
  <si>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</si>
  <si>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</si>
  <si>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</si>
  <si>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</si>
  <si>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</si>
  <si>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</si>
  <si>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</si>
  <si>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</si>
  <si>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</si>
  <si>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</si>
  <si>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</si>
  <si>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</si>
  <si>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</si>
  <si>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</si>
  <si>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</si>
  <si>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</si>
  <si>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</si>
  <si>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</si>
  <si>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</si>
  <si>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</si>
  <si>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</si>
  <si>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</si>
  <si>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</si>
  <si>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</si>
  <si>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</si>
  <si>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</si>
  <si>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</si>
  <si>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</si>
  <si>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</si>
  <si>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</si>
  <si>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</si>
  <si>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</si>
  <si>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</si>
  <si>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</si>
  <si>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</si>
  <si>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</si>
  <si>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</si>
  <si>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</si>
  <si>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</si>
  <si>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</si>
  <si>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</si>
  <si>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</si>
  <si>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</si>
  <si>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</si>
  <si>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</si>
  <si>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</si>
  <si>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</si>
  <si>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</si>
  <si>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</si>
  <si>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</si>
  <si>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</si>
  <si>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</si>
  <si>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</si>
  <si>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</si>
  <si>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</si>
  <si>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</si>
  <si>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</si>
  <si>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岩手中部水道企業団</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</si>
  <si>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</si>
  <si>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</si>
  <si>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</si>
  <si>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</si>
  <si>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</si>
  <si>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</si>
  <si>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</si>
  <si>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</si>
  <si>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</si>
  <si>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</si>
  <si>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</si>
  <si>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</si>
  <si>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</si>
  <si>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</si>
  <si>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</si>
  <si>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</si>
  <si>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100％を上回っており、水道料金等の収益で維持管理費を含む経費を賄えています。
②累積欠損金比率
累積欠損金は生じていません。
③流動比率
類似団体平均値、全国平均値を下回っていますが、短期的な債務に対する支払能力がある状況です。
④企業債残高対給水収益比率
令和４年度は危機管理センター整備事業の起債により増加しましたが、同事業の完了により前年度に比べ減少しました。類似団体平均値、全国平均値より高い比率になっています。
⑤料金回収率
僅かながら100％を上回っており、事業運営に必要な料金収入を辛うじて確保できている状況です。
⑥給水原価
施設の維持管理費や減価償却費等の経費が増加し、類似団体平均値、全国平均値よりも高い水準にあります。
⑦施設利用率
類似団体平均値、全国平均値に比べて高い利用率であり、効率的に施設が利用されています。
⑧有収率
前年度とほぼ同値となりました。類似団体平均値、全国平均値を下回っていることから、引き続き漏水箇所の早期発見、老朽管の更新等に努め、有収率の向上を図ります。</t>
    <phoneticPr fontId="4"/>
  </si>
  <si>
    <t>①有形固定資産減価償却率
類似団体平均値、全国平均値より低い水準にありますが、前年度に比べ増加しており、施設の老朽化が進んでいる状況といえます。引き続き、施設の計画的な更新に努めます。
②管路経年化率
類似団体平均値、全国平均値より低い水準にありますが、前年度に比べ増加しており、管路の老朽化が進んでいる状況といえます。引き続き、経年管路の計画的な更新に努めます。
③管路更新率
類似団体平均値、全国平均値より若干高い水準にあります。これは、岩手中部水道企業団管路更新計画に基づく計画的な管路更新を行った結果によるものであり、引き続き、同計画に基づく効果的な管路更新を進めていきます。</t>
    <phoneticPr fontId="4"/>
  </si>
  <si>
    <t>　令和５年度は、前年度をもって完了した危機管理センター整備事業に係る一時的な費用の減少や、自然流下を活かした浄水場運用による動力費の減少により給水原価は減少したものの、料金回収率は前年度に引き続き必要水準を僅かに超える値となる等、非常に厳しい経営状況にあるといえます。今後も人口減少に伴う減益と物価上昇に伴う水道施設の維持管理及び更新費用の増加が見込まれることから、岩手中部水道企業団水道ビジョンに掲げた事業を着実に実施しながら、引き続き健全な事業運営を進めていく必要があります。
　また、有収率は依然として類似団体平均値、全国平均値を下回っていることから、漏水調査による漏水の早期発見と修繕を行うとともに、漏水が多発する等して機能劣化が顕著な管路の更新を優先的に行うことで改善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</si>
</sst>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1.1399999999999999</c:v>
                </c:pt>
                <c:pt idx="1">
                  <c:v>0.83</c:v>
                </c:pt>
                <c:pt idx="2">
                  <c:v>0.99</c:v>
                </c:pt>
                <c:pt idx="3">
                  <c:v>1.1299999999999999</c:v>
                </c:pt>
                <c:pt idx="4">
                  <c:v>0.71</c:v>
                </c:pt>
              </c:numCache>
            </c:numRef>
          </c:val>
          <c:extLst>
            <c:ext xmlns:c16="http://schemas.microsoft.com/office/drawing/2014/chart" uri="{C3380CC4-5D6E-409C-BE32-E72D297353CC}">
              <c16:uniqueId val="{00000000-9599-474B-AE8C-8C3F3B88E3D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9599-474B-AE8C-8C3F3B88E3D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66.709999999999994</c:v>
                </c:pt>
                <c:pt idx="1">
                  <c:v>67.52</c:v>
                </c:pt>
                <c:pt idx="2">
                  <c:v>67.489999999999995</c:v>
                </c:pt>
                <c:pt idx="3">
                  <c:v>67.05</c:v>
                </c:pt>
                <c:pt idx="4">
                  <c:v>66.599999999999994</c:v>
                </c:pt>
              </c:numCache>
            </c:numRef>
          </c:val>
          <c:extLst>
            <c:ext xmlns:c16="http://schemas.microsoft.com/office/drawing/2014/chart" uri="{C3380CC4-5D6E-409C-BE32-E72D297353CC}">
              <c16:uniqueId val="{00000000-7A19-47D6-A0EC-BB253778FD0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7A19-47D6-A0EC-BB253778FD0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85.42</c:v>
                </c:pt>
                <c:pt idx="1">
                  <c:v>86.7</c:v>
                </c:pt>
                <c:pt idx="2">
                  <c:v>87.06</c:v>
                </c:pt>
                <c:pt idx="3">
                  <c:v>87.19</c:v>
                </c:pt>
                <c:pt idx="4">
                  <c:v>87.18</c:v>
                </c:pt>
              </c:numCache>
            </c:numRef>
          </c:val>
          <c:extLst>
            <c:ext xmlns:c16="http://schemas.microsoft.com/office/drawing/2014/chart" uri="{C3380CC4-5D6E-409C-BE32-E72D297353CC}">
              <c16:uniqueId val="{00000000-8307-47AD-8406-FD2971EA0B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8307-47AD-8406-FD2971EA0B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112.62</c:v>
                </c:pt>
                <c:pt idx="1">
                  <c:v>107.6</c:v>
                </c:pt>
                <c:pt idx="2">
                  <c:v>107.51</c:v>
                </c:pt>
                <c:pt idx="3">
                  <c:v>103.94</c:v>
                </c:pt>
                <c:pt idx="4">
                  <c:v>104.28</c:v>
                </c:pt>
              </c:numCache>
            </c:numRef>
          </c:val>
          <c:extLst>
            <c:ext xmlns:c16="http://schemas.microsoft.com/office/drawing/2014/chart" uri="{C3380CC4-5D6E-409C-BE32-E72D297353CC}">
              <c16:uniqueId val="{00000000-5221-4848-998A-39C219859FC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5221-4848-998A-39C219859FC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46.01</c:v>
                </c:pt>
                <c:pt idx="1">
                  <c:v>46.64</c:v>
                </c:pt>
                <c:pt idx="2">
                  <c:v>47.31</c:v>
                </c:pt>
                <c:pt idx="3">
                  <c:v>47.61</c:v>
                </c:pt>
                <c:pt idx="4">
                  <c:v>48.38</c:v>
                </c:pt>
              </c:numCache>
            </c:numRef>
          </c:val>
          <c:extLst>
            <c:ext xmlns:c16="http://schemas.microsoft.com/office/drawing/2014/chart" uri="{C3380CC4-5D6E-409C-BE32-E72D297353CC}">
              <c16:uniqueId val="{00000000-A252-4DFF-AFDE-BFC1BC3539D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A252-4DFF-AFDE-BFC1BC3539D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6.04</c:v>
                </c:pt>
                <c:pt idx="1">
                  <c:v>9.3000000000000007</c:v>
                </c:pt>
                <c:pt idx="2">
                  <c:v>11.94</c:v>
                </c:pt>
                <c:pt idx="3">
                  <c:v>11.72</c:v>
                </c:pt>
                <c:pt idx="4">
                  <c:v>13.36</c:v>
                </c:pt>
              </c:numCache>
            </c:numRef>
          </c:val>
          <c:extLst>
            <c:ext xmlns:c16="http://schemas.microsoft.com/office/drawing/2014/chart" uri="{C3380CC4-5D6E-409C-BE32-E72D297353CC}">
              <c16:uniqueId val="{00000000-9A4E-4609-8B92-53C0EEF394A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9A4E-4609-8B92-53C0EEF394A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C5-4B64-932B-46E01AEABEB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37C5-4B64-932B-46E01AEABEB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231.02</c:v>
                </c:pt>
                <c:pt idx="1">
                  <c:v>219.03</c:v>
                </c:pt>
                <c:pt idx="2">
                  <c:v>199.53</c:v>
                </c:pt>
                <c:pt idx="3">
                  <c:v>183.25</c:v>
                </c:pt>
                <c:pt idx="4">
                  <c:v>176.59</c:v>
                </c:pt>
              </c:numCache>
            </c:numRef>
          </c:val>
          <c:extLst>
            <c:ext xmlns:c16="http://schemas.microsoft.com/office/drawing/2014/chart" uri="{C3380CC4-5D6E-409C-BE32-E72D297353CC}">
              <c16:uniqueId val="{00000000-346B-482F-A923-4F160347C0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346B-482F-A923-4F160347C0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463.84</c:v>
                </c:pt>
                <c:pt idx="1">
                  <c:v>439.51</c:v>
                </c:pt>
                <c:pt idx="2">
                  <c:v>431.27</c:v>
                </c:pt>
                <c:pt idx="3">
                  <c:v>449.78</c:v>
                </c:pt>
                <c:pt idx="4">
                  <c:v>445.65</c:v>
                </c:pt>
              </c:numCache>
            </c:numRef>
          </c:val>
          <c:extLst>
            <c:ext xmlns:c16="http://schemas.microsoft.com/office/drawing/2014/chart" uri="{C3380CC4-5D6E-409C-BE32-E72D297353CC}">
              <c16:uniqueId val="{00000000-6083-4734-9EDE-DB3E95467FD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6083-4734-9EDE-DB3E95467FD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109.93</c:v>
                </c:pt>
                <c:pt idx="1">
                  <c:v>105.33</c:v>
                </c:pt>
                <c:pt idx="2">
                  <c:v>104.35</c:v>
                </c:pt>
                <c:pt idx="3">
                  <c:v>100.01</c:v>
                </c:pt>
                <c:pt idx="4">
                  <c:v>100.34</c:v>
                </c:pt>
              </c:numCache>
            </c:numRef>
          </c:val>
          <c:extLst>
            <c:ext xmlns:c16="http://schemas.microsoft.com/office/drawing/2014/chart" uri="{C3380CC4-5D6E-409C-BE32-E72D297353CC}">
              <c16:uniqueId val="{00000000-E938-45B0-9E62-7E9F2BBADB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E938-45B0-9E62-7E9F2BBADB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208.7</c:v>
                </c:pt>
                <c:pt idx="1">
                  <c:v>216.85</c:v>
                </c:pt>
                <c:pt idx="2">
                  <c:v>220.46</c:v>
                </c:pt>
                <c:pt idx="3">
                  <c:v>230.79</c:v>
                </c:pt>
                <c:pt idx="4">
                  <c:v>230.36</c:v>
                </c:pt>
              </c:numCache>
            </c:numRef>
          </c:val>
          <c:extLst>
            <c:ext xmlns:c16="http://schemas.microsoft.com/office/drawing/2014/chart" uri="{C3380CC4-5D6E-409C-BE32-E72D297353CC}">
              <c16:uniqueId val="{00000000-2432-4B69-B708-B6CB86A31D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2432-4B69-B708-B6CB86A31D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岩手県　岩手中部水道企業団</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自治体職員</v>
      </c>
      <c r="AE8" s="75"/>
      <c r="AF8" s="75"/>
      <c r="AG8" s="75"/>
      <c r="AH8" s="75"/>
      <c r="AI8" s="75"/>
      <c r="AJ8" s="75"/>
      <c r="AK8" s="2"/>
      <c r="AL8" s="58" t="str">
        <f>データ!$R$6</f>
        <v>-</v>
      </c>
      <c r="AM8" s="58"/>
      <c r="AN8" s="58"/>
      <c r="AO8" s="58"/>
      <c r="AP8" s="58"/>
      <c r="AQ8" s="58"/>
      <c r="AR8" s="58"/>
      <c r="AS8" s="58"/>
      <c r="AT8" s="55" t="str">
        <f>データ!$S$6</f>
        <v>-</v>
      </c>
      <c r="AU8" s="56"/>
      <c r="AV8" s="56"/>
      <c r="AW8" s="56"/>
      <c r="AX8" s="56"/>
      <c r="AY8" s="56"/>
      <c r="AZ8" s="56"/>
      <c r="BA8" s="56"/>
      <c r="BB8" s="45" t="str">
        <f>データ!$T$6</f>
        <v>-</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71.23</v>
      </c>
      <c r="J10" s="56"/>
      <c r="K10" s="56"/>
      <c r="L10" s="56"/>
      <c r="M10" s="56"/>
      <c r="N10" s="56"/>
      <c r="O10" s="57"/>
      <c r="P10" s="45">
        <f>データ!$P$6</f>
        <v>96.23</v>
      </c>
      <c r="Q10" s="45"/>
      <c r="R10" s="45"/>
      <c r="S10" s="45"/>
      <c r="T10" s="45"/>
      <c r="U10" s="45"/>
      <c r="V10" s="45"/>
      <c r="W10" s="58">
        <f>データ!$Q$6</f>
        <v>4015</v>
      </c>
      <c r="X10" s="58"/>
      <c r="Y10" s="58"/>
      <c r="Z10" s="58"/>
      <c r="AA10" s="58"/>
      <c r="AB10" s="58"/>
      <c r="AC10" s="58"/>
      <c r="AD10" s="2"/>
      <c r="AE10" s="2"/>
      <c r="AF10" s="2"/>
      <c r="AG10" s="2"/>
      <c r="AH10" s="2"/>
      <c r="AI10" s="2"/>
      <c r="AJ10" s="2"/>
      <c r="AK10" s="2"/>
      <c r="AL10" s="58">
        <f>データ!$U$6</f>
        <v>206335</v>
      </c>
      <c r="AM10" s="58"/>
      <c r="AN10" s="58"/>
      <c r="AO10" s="58"/>
      <c r="AP10" s="58"/>
      <c r="AQ10" s="58"/>
      <c r="AR10" s="58"/>
      <c r="AS10" s="58"/>
      <c r="AT10" s="55">
        <f>データ!$V$6</f>
        <v>657.9</v>
      </c>
      <c r="AU10" s="56"/>
      <c r="AV10" s="56"/>
      <c r="AW10" s="56"/>
      <c r="AX10" s="56"/>
      <c r="AY10" s="56"/>
      <c r="AZ10" s="56"/>
      <c r="BA10" s="56"/>
      <c r="BB10" s="45">
        <f>データ!$W$6</f>
        <v>313.63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8/7z+Xuu9cco6x6ZFt6+L6h33l4JolP5Lbfx2x8YV+kb1cG7cXCRK+qcPHrAA49Vc3VZ2f0ib56klUXFjsjMng==" saltValue="80ZF4rOcXD+z+ILfkC5YL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38873</v>
      </c>
      <c r="D6" s="20">
        <f t="shared" si="3"/>
        <v>46</v>
      </c>
      <c r="E6" s="20">
        <f t="shared" si="3"/>
        <v>1</v>
      </c>
      <c r="F6" s="20">
        <f t="shared" si="3"/>
        <v>0</v>
      </c>
      <c r="G6" s="20">
        <f t="shared" si="3"/>
        <v>1</v>
      </c>
      <c r="H6" s="20" t="str">
        <f t="shared" si="3"/>
        <v>岩手県　岩手中部水道企業団</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71.23</v>
      </c>
      <c r="P6" s="21">
        <f t="shared" si="3"/>
        <v>96.23</v>
      </c>
      <c r="Q6" s="21">
        <f t="shared" si="3"/>
        <v>4015</v>
      </c>
      <c r="R6" s="21" t="str">
        <f t="shared" si="3"/>
        <v>-</v>
      </c>
      <c r="S6" s="21" t="str">
        <f t="shared" si="3"/>
        <v>-</v>
      </c>
      <c r="T6" s="21" t="str">
        <f t="shared" si="3"/>
        <v>-</v>
      </c>
      <c r="U6" s="21">
        <f t="shared" si="3"/>
        <v>206335</v>
      </c>
      <c r="V6" s="21">
        <f t="shared" si="3"/>
        <v>657.9</v>
      </c>
      <c r="W6" s="21">
        <f t="shared" si="3"/>
        <v>313.63</v>
      </c>
      <c r="X6" s="22">
        <f>IF(X7="",NA(),X7)</f>
        <v>112.62</v>
      </c>
      <c r="Y6" s="22">
        <f t="shared" ref="Y6:AG6" si="4">IF(Y7="",NA(),Y7)</f>
        <v>107.6</v>
      </c>
      <c r="Z6" s="22">
        <f t="shared" si="4"/>
        <v>107.51</v>
      </c>
      <c r="AA6" s="22">
        <f t="shared" si="4"/>
        <v>103.94</v>
      </c>
      <c r="AB6" s="22">
        <f t="shared" si="4"/>
        <v>104.28</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231.02</v>
      </c>
      <c r="AU6" s="22">
        <f t="shared" ref="AU6:BC6" si="6">IF(AU7="",NA(),AU7)</f>
        <v>219.03</v>
      </c>
      <c r="AV6" s="22">
        <f t="shared" si="6"/>
        <v>199.53</v>
      </c>
      <c r="AW6" s="22">
        <f t="shared" si="6"/>
        <v>183.25</v>
      </c>
      <c r="AX6" s="22">
        <f t="shared" si="6"/>
        <v>176.59</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463.84</v>
      </c>
      <c r="BF6" s="22">
        <f t="shared" ref="BF6:BN6" si="7">IF(BF7="",NA(),BF7)</f>
        <v>439.51</v>
      </c>
      <c r="BG6" s="22">
        <f t="shared" si="7"/>
        <v>431.27</v>
      </c>
      <c r="BH6" s="22">
        <f t="shared" si="7"/>
        <v>449.78</v>
      </c>
      <c r="BI6" s="22">
        <f t="shared" si="7"/>
        <v>445.65</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109.93</v>
      </c>
      <c r="BQ6" s="22">
        <f t="shared" ref="BQ6:BY6" si="8">IF(BQ7="",NA(),BQ7)</f>
        <v>105.33</v>
      </c>
      <c r="BR6" s="22">
        <f t="shared" si="8"/>
        <v>104.35</v>
      </c>
      <c r="BS6" s="22">
        <f t="shared" si="8"/>
        <v>100.01</v>
      </c>
      <c r="BT6" s="22">
        <f t="shared" si="8"/>
        <v>100.34</v>
      </c>
      <c r="BU6" s="22">
        <f t="shared" si="8"/>
        <v>106.11</v>
      </c>
      <c r="BV6" s="22">
        <f t="shared" si="8"/>
        <v>103.75</v>
      </c>
      <c r="BW6" s="22">
        <f t="shared" si="8"/>
        <v>105.3</v>
      </c>
      <c r="BX6" s="22">
        <f t="shared" si="8"/>
        <v>99.41</v>
      </c>
      <c r="BY6" s="22">
        <f t="shared" si="8"/>
        <v>101.11</v>
      </c>
      <c r="BZ6" s="21" t="str">
        <f>IF(BZ7="","",IF(BZ7="-","【-】","【"&amp;SUBSTITUTE(TEXT(BZ7,"#,##0.00"),"-","△")&amp;"】"))</f>
        <v>【97.82】</v>
      </c>
      <c r="CA6" s="22">
        <f>IF(CA7="",NA(),CA7)</f>
        <v>208.7</v>
      </c>
      <c r="CB6" s="22">
        <f t="shared" ref="CB6:CJ6" si="9">IF(CB7="",NA(),CB7)</f>
        <v>216.85</v>
      </c>
      <c r="CC6" s="22">
        <f t="shared" si="9"/>
        <v>220.46</v>
      </c>
      <c r="CD6" s="22">
        <f t="shared" si="9"/>
        <v>230.79</v>
      </c>
      <c r="CE6" s="22">
        <f t="shared" si="9"/>
        <v>230.36</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66.709999999999994</v>
      </c>
      <c r="CM6" s="22">
        <f t="shared" ref="CM6:CU6" si="10">IF(CM7="",NA(),CM7)</f>
        <v>67.52</v>
      </c>
      <c r="CN6" s="22">
        <f t="shared" si="10"/>
        <v>67.489999999999995</v>
      </c>
      <c r="CO6" s="22">
        <f t="shared" si="10"/>
        <v>67.05</v>
      </c>
      <c r="CP6" s="22">
        <f t="shared" si="10"/>
        <v>66.599999999999994</v>
      </c>
      <c r="CQ6" s="22">
        <f t="shared" si="10"/>
        <v>61.71</v>
      </c>
      <c r="CR6" s="22">
        <f t="shared" si="10"/>
        <v>63.12</v>
      </c>
      <c r="CS6" s="22">
        <f t="shared" si="10"/>
        <v>62.57</v>
      </c>
      <c r="CT6" s="22">
        <f t="shared" si="10"/>
        <v>61.56</v>
      </c>
      <c r="CU6" s="22">
        <f t="shared" si="10"/>
        <v>60.84</v>
      </c>
      <c r="CV6" s="21" t="str">
        <f>IF(CV7="","",IF(CV7="-","【-】","【"&amp;SUBSTITUTE(TEXT(CV7,"#,##0.00"),"-","△")&amp;"】"))</f>
        <v>【59.81】</v>
      </c>
      <c r="CW6" s="22">
        <f>IF(CW7="",NA(),CW7)</f>
        <v>85.42</v>
      </c>
      <c r="CX6" s="22">
        <f t="shared" ref="CX6:DF6" si="11">IF(CX7="",NA(),CX7)</f>
        <v>86.7</v>
      </c>
      <c r="CY6" s="22">
        <f t="shared" si="11"/>
        <v>87.06</v>
      </c>
      <c r="CZ6" s="22">
        <f t="shared" si="11"/>
        <v>87.19</v>
      </c>
      <c r="DA6" s="22">
        <f t="shared" si="11"/>
        <v>87.18</v>
      </c>
      <c r="DB6" s="22">
        <f t="shared" si="11"/>
        <v>90.03</v>
      </c>
      <c r="DC6" s="22">
        <f t="shared" si="11"/>
        <v>90.09</v>
      </c>
      <c r="DD6" s="22">
        <f t="shared" si="11"/>
        <v>90.21</v>
      </c>
      <c r="DE6" s="22">
        <f t="shared" si="11"/>
        <v>90.11</v>
      </c>
      <c r="DF6" s="22">
        <f t="shared" si="11"/>
        <v>89.73</v>
      </c>
      <c r="DG6" s="21" t="str">
        <f>IF(DG7="","",IF(DG7="-","【-】","【"&amp;SUBSTITUTE(TEXT(DG7,"#,##0.00"),"-","△")&amp;"】"))</f>
        <v>【89.42】</v>
      </c>
      <c r="DH6" s="22">
        <f>IF(DH7="",NA(),DH7)</f>
        <v>46.01</v>
      </c>
      <c r="DI6" s="22">
        <f t="shared" ref="DI6:DQ6" si="12">IF(DI7="",NA(),DI7)</f>
        <v>46.64</v>
      </c>
      <c r="DJ6" s="22">
        <f t="shared" si="12"/>
        <v>47.31</v>
      </c>
      <c r="DK6" s="22">
        <f t="shared" si="12"/>
        <v>47.61</v>
      </c>
      <c r="DL6" s="22">
        <f t="shared" si="12"/>
        <v>48.38</v>
      </c>
      <c r="DM6" s="22">
        <f t="shared" si="12"/>
        <v>49.6</v>
      </c>
      <c r="DN6" s="22">
        <f t="shared" si="12"/>
        <v>50.31</v>
      </c>
      <c r="DO6" s="22">
        <f t="shared" si="12"/>
        <v>50.74</v>
      </c>
      <c r="DP6" s="22">
        <f t="shared" si="12"/>
        <v>51.49</v>
      </c>
      <c r="DQ6" s="22">
        <f t="shared" si="12"/>
        <v>51.94</v>
      </c>
      <c r="DR6" s="21" t="str">
        <f>IF(DR7="","",IF(DR7="-","【-】","【"&amp;SUBSTITUTE(TEXT(DR7,"#,##0.00"),"-","△")&amp;"】"))</f>
        <v>【52.02】</v>
      </c>
      <c r="DS6" s="22">
        <f>IF(DS7="",NA(),DS7)</f>
        <v>6.04</v>
      </c>
      <c r="DT6" s="22">
        <f t="shared" ref="DT6:EB6" si="13">IF(DT7="",NA(),DT7)</f>
        <v>9.3000000000000007</v>
      </c>
      <c r="DU6" s="22">
        <f t="shared" si="13"/>
        <v>11.94</v>
      </c>
      <c r="DV6" s="22">
        <f t="shared" si="13"/>
        <v>11.72</v>
      </c>
      <c r="DW6" s="22">
        <f t="shared" si="13"/>
        <v>13.36</v>
      </c>
      <c r="DX6" s="22">
        <f t="shared" si="13"/>
        <v>20.49</v>
      </c>
      <c r="DY6" s="22">
        <f t="shared" si="13"/>
        <v>21.34</v>
      </c>
      <c r="DZ6" s="22">
        <f t="shared" si="13"/>
        <v>23.27</v>
      </c>
      <c r="EA6" s="22">
        <f t="shared" si="13"/>
        <v>25.18</v>
      </c>
      <c r="EB6" s="22">
        <f t="shared" si="13"/>
        <v>26.52</v>
      </c>
      <c r="EC6" s="21" t="str">
        <f>IF(EC7="","",IF(EC7="-","【-】","【"&amp;SUBSTITUTE(TEXT(EC7,"#,##0.00"),"-","△")&amp;"】"))</f>
        <v>【25.37】</v>
      </c>
      <c r="ED6" s="22">
        <f>IF(ED7="",NA(),ED7)</f>
        <v>1.1399999999999999</v>
      </c>
      <c r="EE6" s="22">
        <f t="shared" ref="EE6:EM6" si="14">IF(EE7="",NA(),EE7)</f>
        <v>0.83</v>
      </c>
      <c r="EF6" s="22">
        <f t="shared" si="14"/>
        <v>0.99</v>
      </c>
      <c r="EG6" s="22">
        <f t="shared" si="14"/>
        <v>1.1299999999999999</v>
      </c>
      <c r="EH6" s="22">
        <f t="shared" si="14"/>
        <v>0.71</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15">
      <c r="A7" s="15"/>
      <c r="B7" s="24">
        <v>2023</v>
      </c>
      <c r="C7" s="24">
        <v>38873</v>
      </c>
      <c r="D7" s="24">
        <v>46</v>
      </c>
      <c r="E7" s="24">
        <v>1</v>
      </c>
      <c r="F7" s="24">
        <v>0</v>
      </c>
      <c r="G7" s="24">
        <v>1</v>
      </c>
      <c r="H7" s="24" t="s">
        <v>93</v>
      </c>
      <c r="I7" s="24" t="s">
        <v>94</v>
      </c>
      <c r="J7" s="24" t="s">
        <v>95</v>
      </c>
      <c r="K7" s="24" t="s">
        <v>96</v>
      </c>
      <c r="L7" s="24" t="s">
        <v>97</v>
      </c>
      <c r="M7" s="24" t="s">
        <v>98</v>
      </c>
      <c r="N7" s="25" t="s">
        <v>99</v>
      </c>
      <c r="O7" s="25">
        <v>71.23</v>
      </c>
      <c r="P7" s="25">
        <v>96.23</v>
      </c>
      <c r="Q7" s="25">
        <v>4015</v>
      </c>
      <c r="R7" s="25" t="s">
        <v>99</v>
      </c>
      <c r="S7" s="25" t="s">
        <v>99</v>
      </c>
      <c r="T7" s="25" t="s">
        <v>99</v>
      </c>
      <c r="U7" s="25">
        <v>206335</v>
      </c>
      <c r="V7" s="25">
        <v>657.9</v>
      </c>
      <c r="W7" s="25">
        <v>313.63</v>
      </c>
      <c r="X7" s="25">
        <v>112.62</v>
      </c>
      <c r="Y7" s="25">
        <v>107.6</v>
      </c>
      <c r="Z7" s="25">
        <v>107.51</v>
      </c>
      <c r="AA7" s="25">
        <v>103.94</v>
      </c>
      <c r="AB7" s="25">
        <v>104.28</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231.02</v>
      </c>
      <c r="AU7" s="25">
        <v>219.03</v>
      </c>
      <c r="AV7" s="25">
        <v>199.53</v>
      </c>
      <c r="AW7" s="25">
        <v>183.25</v>
      </c>
      <c r="AX7" s="25">
        <v>176.59</v>
      </c>
      <c r="AY7" s="25">
        <v>309.10000000000002</v>
      </c>
      <c r="AZ7" s="25">
        <v>306.08</v>
      </c>
      <c r="BA7" s="25">
        <v>306.14999999999998</v>
      </c>
      <c r="BB7" s="25">
        <v>297.54000000000002</v>
      </c>
      <c r="BC7" s="25">
        <v>289.44</v>
      </c>
      <c r="BD7" s="25">
        <v>243.36</v>
      </c>
      <c r="BE7" s="25">
        <v>463.84</v>
      </c>
      <c r="BF7" s="25">
        <v>439.51</v>
      </c>
      <c r="BG7" s="25">
        <v>431.27</v>
      </c>
      <c r="BH7" s="25">
        <v>449.78</v>
      </c>
      <c r="BI7" s="25">
        <v>445.65</v>
      </c>
      <c r="BJ7" s="25">
        <v>290.42</v>
      </c>
      <c r="BK7" s="25">
        <v>294.66000000000003</v>
      </c>
      <c r="BL7" s="25">
        <v>285.27</v>
      </c>
      <c r="BM7" s="25">
        <v>294.73</v>
      </c>
      <c r="BN7" s="25">
        <v>301.23</v>
      </c>
      <c r="BO7" s="25">
        <v>265.93</v>
      </c>
      <c r="BP7" s="25">
        <v>109.93</v>
      </c>
      <c r="BQ7" s="25">
        <v>105.33</v>
      </c>
      <c r="BR7" s="25">
        <v>104.35</v>
      </c>
      <c r="BS7" s="25">
        <v>100.01</v>
      </c>
      <c r="BT7" s="25">
        <v>100.34</v>
      </c>
      <c r="BU7" s="25">
        <v>106.11</v>
      </c>
      <c r="BV7" s="25">
        <v>103.75</v>
      </c>
      <c r="BW7" s="25">
        <v>105.3</v>
      </c>
      <c r="BX7" s="25">
        <v>99.41</v>
      </c>
      <c r="BY7" s="25">
        <v>101.11</v>
      </c>
      <c r="BZ7" s="25">
        <v>97.82</v>
      </c>
      <c r="CA7" s="25">
        <v>208.7</v>
      </c>
      <c r="CB7" s="25">
        <v>216.85</v>
      </c>
      <c r="CC7" s="25">
        <v>220.46</v>
      </c>
      <c r="CD7" s="25">
        <v>230.79</v>
      </c>
      <c r="CE7" s="25">
        <v>230.36</v>
      </c>
      <c r="CF7" s="25">
        <v>161.03</v>
      </c>
      <c r="CG7" s="25">
        <v>159.93</v>
      </c>
      <c r="CH7" s="25">
        <v>162.77000000000001</v>
      </c>
      <c r="CI7" s="25">
        <v>170.87</v>
      </c>
      <c r="CJ7" s="25">
        <v>171.09</v>
      </c>
      <c r="CK7" s="25">
        <v>177.56</v>
      </c>
      <c r="CL7" s="25">
        <v>66.709999999999994</v>
      </c>
      <c r="CM7" s="25">
        <v>67.52</v>
      </c>
      <c r="CN7" s="25">
        <v>67.489999999999995</v>
      </c>
      <c r="CO7" s="25">
        <v>67.05</v>
      </c>
      <c r="CP7" s="25">
        <v>66.599999999999994</v>
      </c>
      <c r="CQ7" s="25">
        <v>61.71</v>
      </c>
      <c r="CR7" s="25">
        <v>63.12</v>
      </c>
      <c r="CS7" s="25">
        <v>62.57</v>
      </c>
      <c r="CT7" s="25">
        <v>61.56</v>
      </c>
      <c r="CU7" s="25">
        <v>60.84</v>
      </c>
      <c r="CV7" s="25">
        <v>59.81</v>
      </c>
      <c r="CW7" s="25">
        <v>85.42</v>
      </c>
      <c r="CX7" s="25">
        <v>86.7</v>
      </c>
      <c r="CY7" s="25">
        <v>87.06</v>
      </c>
      <c r="CZ7" s="25">
        <v>87.19</v>
      </c>
      <c r="DA7" s="25">
        <v>87.18</v>
      </c>
      <c r="DB7" s="25">
        <v>90.03</v>
      </c>
      <c r="DC7" s="25">
        <v>90.09</v>
      </c>
      <c r="DD7" s="25">
        <v>90.21</v>
      </c>
      <c r="DE7" s="25">
        <v>90.11</v>
      </c>
      <c r="DF7" s="25">
        <v>89.73</v>
      </c>
      <c r="DG7" s="25">
        <v>89.42</v>
      </c>
      <c r="DH7" s="25">
        <v>46.01</v>
      </c>
      <c r="DI7" s="25">
        <v>46.64</v>
      </c>
      <c r="DJ7" s="25">
        <v>47.31</v>
      </c>
      <c r="DK7" s="25">
        <v>47.61</v>
      </c>
      <c r="DL7" s="25">
        <v>48.38</v>
      </c>
      <c r="DM7" s="25">
        <v>49.6</v>
      </c>
      <c r="DN7" s="25">
        <v>50.31</v>
      </c>
      <c r="DO7" s="25">
        <v>50.74</v>
      </c>
      <c r="DP7" s="25">
        <v>51.49</v>
      </c>
      <c r="DQ7" s="25">
        <v>51.94</v>
      </c>
      <c r="DR7" s="25">
        <v>52.02</v>
      </c>
      <c r="DS7" s="25">
        <v>6.04</v>
      </c>
      <c r="DT7" s="25">
        <v>9.3000000000000007</v>
      </c>
      <c r="DU7" s="25">
        <v>11.94</v>
      </c>
      <c r="DV7" s="25">
        <v>11.72</v>
      </c>
      <c r="DW7" s="25">
        <v>13.36</v>
      </c>
      <c r="DX7" s="25">
        <v>20.49</v>
      </c>
      <c r="DY7" s="25">
        <v>21.34</v>
      </c>
      <c r="DZ7" s="25">
        <v>23.27</v>
      </c>
      <c r="EA7" s="25">
        <v>25.18</v>
      </c>
      <c r="EB7" s="25">
        <v>26.52</v>
      </c>
      <c r="EC7" s="25">
        <v>25.37</v>
      </c>
      <c r="ED7" s="25">
        <v>1.1399999999999999</v>
      </c>
      <c r="EE7" s="25">
        <v>0.83</v>
      </c>
      <c r="EF7" s="25">
        <v>0.99</v>
      </c>
      <c r="EG7" s="25">
        <v>1.1299999999999999</v>
      </c>
      <c r="EH7" s="25">
        <v>0.71</v>
      </c>
      <c r="EI7" s="25">
        <v>0.72</v>
      </c>
      <c r="EJ7" s="25">
        <v>0.69</v>
      </c>
      <c r="EK7" s="25">
        <v>0.69</v>
      </c>
      <c r="EL7" s="25">
        <v>0.67</v>
      </c>
      <c r="EM7" s="25">
        <v>0.61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 紅花</cp:lastModifiedBy>
  <dcterms:created xsi:type="dcterms:W3CDTF">2025-01-24T06:44:22Z</dcterms:created>
  <dcterms:modified xsi:type="dcterms:W3CDTF">2025-01-28T07:09:14Z</dcterms:modified>
  <cp:category/>
</cp:coreProperties>
</file>