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81.17\市町村課nas\05　地方債\11 地方公営企業\26 経営比較分析表\R7\02_経営比較分析表\03_市町村→県\38873_岩手中部水道企業団\010_上水道（法適用）\"/>
    </mc:Choice>
  </mc:AlternateContent>
  <xr:revisionPtr revIDLastSave="0" documentId="13_ncr:1_{34951C33-4086-4E79-A429-A93848AD8B5B}" xr6:coauthVersionLast="47" xr6:coauthVersionMax="47" xr10:uidLastSave="{00000000-0000-0000-0000-000000000000}"/>
  <workbookProtection workbookAlgorithmName="SHA-512" workbookHashValue="r7nUF4zr+BlHsbZ8POGAhnFA2g7OGKmb5yHRyckVmd6qL/JVNcuWb7OppVXKDBKyhuQai32F8uFGConL+OJsgw==" workbookSaltValue="oTSugCVFzybcmtmDb8djaA==" workbookSpinCount="100000" lockStructure="1"/>
  <bookViews>
    <workbookView xWindow="28680" yWindow="-648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F85" i="4"/>
  <c r="AL10" i="4"/>
  <c r="I10" i="4"/>
  <c r="BB8" i="4"/>
  <c r="AT8" i="4"/>
  <c r="AL8" i="4"/>
  <c r="AD8" i="4"/>
  <c r="W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<sst xmlns="http://schemas.openxmlformats.org/spreadsheetml/2006/main" count="231" uniqueCount="113">
  <si>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</si>
  <si>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</si>
  <si>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</si>
  <si>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</si>
  <si>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</si>
  <si>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</si>
  <si>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</si>
  <si>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</si>
  <si>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</si>
  <si>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</si>
  <si>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</si>
  <si>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</si>
  <si>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</si>
  <si>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</si>
  <si>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</si>
  <si>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</si>
  <si>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</si>
  <si>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</si>
  <si>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</si>
  <si>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</si>
  <si>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</si>
  <si>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</si>
  <si>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</si>
  <si>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</si>
  <si>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</si>
  <si>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</si>
  <si>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</si>
  <si>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</si>
  <si>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</si>
  <si>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</si>
  <si>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</si>
  <si>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</si>
  <si>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</si>
  <si>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</si>
  <si>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</si>
  <si>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</si>
  <si>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</si>
  <si>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</si>
  <si>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</si>
  <si>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</si>
  <si>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</si>
  <si>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</si>
  <si>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</si>
  <si>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</si>
  <si>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</si>
  <si>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</si>
  <si>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</si>
  <si>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</si>
  <si>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</si>
  <si>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</si>
  <si>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</si>
  <si>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</si>
  <si>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</si>
  <si>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</si>
  <si>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</si>
  <si>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</si>
  <si>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</si>
  <si>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</si>
  <si>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</si>
  <si>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</si>
  <si>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</si>
  <si>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</si>
  <si>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</si>
  <si>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</si>
  <si>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</si>
  <si>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</si>
  <si>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</si>
  <si>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</si>
  <si>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</si>
  <si>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</si>
  <si>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</si>
  <si>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</si>
  <si>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</si>
  <si>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</si>
  <si>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</si>
  <si>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</si>
  <si>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</si>
  <si>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</si>
  <si>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</si>
  <si>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</si>
  <si>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</si>
  <si>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</si>
  <si>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</si>
  <si>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</si>
  <si>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</si>
  <si>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</si>
  <si>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</si>
  <si>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</si>
  <si>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</si>
  <si>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</si>
  <si>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</si>
  <si>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</si>
  <si>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</si>
  <si>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</si>
  <si>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</si>
  <si>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</si>
  <si>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</si>
  <si>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</si>
  <si>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</si>
  <si>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</si>
  <si>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</si>
  <si>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</si>
  <si>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</si>
  <si>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</si>
  <si>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</si>
  <si>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</si>
  <si>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</si>
  <si>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</si>
  <si>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</si>
  <si>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</si>
  <si>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類似団体平均値、全国平均値より低い水準にありますが、前年度に比べ増加しており、施設の老朽化が進んでいる状況といえます。引き続き、施設の計画的な更新に努めます。
②管路経年化率
類似団体平均値、全国平均値より低い水準にありますが、前年度に比べ増加しており、管路の老朽化が進んでいる状況といえます。引き続き、経年管路の計画的な更新に努めます。
③管路更新率
類似団体平均値、全国平均値より若干高い水準にあります。これは、岩手中部水道企業団管路更新計画に基づく計画的な管路更新を行った結果によるものであり、引き続き、同計画に基づく効果的な管路更新を進めていきます。</t>
    <phoneticPr fontId="4"/>
  </si>
  <si>
    <t>　令和６年度は、経常収支比率及び料金回収率が100％を下回る等、非常に厳しい経営状況にあったといえます。今後も人口減少に伴う減益と物価上昇に伴う水道施設の維持管理及び更新費用の増加が見込まれることから、業務の効率化による経常経費の削減に努めます。
　また、有収率は依然として類似団体平均値、全国平均値を下回っていることから、漏水調査による漏水の早期発見と修繕を行うとともに、漏水が多発するなど機能劣化が顕著な管路の更新を優先的に行うことで改善に努めます。
　現在策定を進めている次期水道ビジョンにおいて、水道事業運営における課題解消に向けた目標を設定し、岩手中部水道企業団の基本理念である「地域と未来をつなぐ岩手中部の水道」の達成に取り組んで参ります。</t>
    <rPh sb="8" eb="14">
      <t>ケイジョウシュウシヒリツ</t>
    </rPh>
    <rPh sb="14" eb="15">
      <t>オヨ</t>
    </rPh>
    <rPh sb="27" eb="29">
      <t>シタマワ</t>
    </rPh>
    <rPh sb="101" eb="103">
      <t>ギョウム</t>
    </rPh>
    <rPh sb="104" eb="107">
      <t>コウリツカ</t>
    </rPh>
    <rPh sb="115" eb="117">
      <t>サクゲン</t>
    </rPh>
    <rPh sb="118" eb="119">
      <t>ツト</t>
    </rPh>
    <rPh sb="262" eb="266">
      <t>カダイカイショウ</t>
    </rPh>
    <rPh sb="267" eb="268">
      <t>ム</t>
    </rPh>
    <rPh sb="270" eb="272">
      <t>モクヒョウ</t>
    </rPh>
    <rPh sb="273" eb="275">
      <t>セッテイ</t>
    </rPh>
    <rPh sb="316" eb="317">
      <t>ト</t>
    </rPh>
    <rPh sb="318" eb="319">
      <t>ク</t>
    </rPh>
    <rPh sb="321" eb="322">
      <t>マイ</t>
    </rPh>
    <phoneticPr fontId="4"/>
  </si>
  <si>
    <t>①経常収支比率
100％を下回っており、水道料金等の収益で維持管理費等の経費を賄えていません。これは水道料金等の事業収益の減少に加え、委託費等の事業費が増加したことにより、費用が収益を上回ったことによるものです。
②累積欠損金比率
累積欠損金は生じていません。
③流動比率
類似団体平均値、全国平均値を下回っていますが、短期的な債務に対する支払能力がある状況です。
④企業債残高対給水収益比率
前年度に比べ減少しました。類似団体平均値、全国平均値より高い比率になっています。現在策定を進めている次期水道ビジョンの財政収支計画において、事業運営に必要な資金を確保するとともに、将来世代に過大な負担とならないよう、借入額を抑制し、企業債を適切な規模に管理していきます。
⑤料金回収率
100％を下回っており、事業運営に必要な料金収入を確保できていない状況です。これは、水道料金等の事業収益の減少に加え、委託費等の事業費が増加したことにより、費用が収益を上回ったことによるものです。
⑥給水原価
施設の維持管理費や減価償却費等の経費が増加し、類似団体平均値、全国平均値よりも高い水準にあります。
⑦施設利用率
類似団体平均値、全国平均値に比べて高い利用率であり、効率的に施設が利用されています。
⑧有収率
前年度に比べ増加しました。類似団体平均値、全国平均値を下回っていることから、引き続き漏水箇所の早期発見、老朽管の更新等に努め、有収率の向上を図ります。</t>
    <rPh sb="13" eb="14">
      <t>シタ</t>
    </rPh>
    <rPh sb="20" eb="25">
      <t>スイドウリョウキントウ</t>
    </rPh>
    <rPh sb="26" eb="28">
      <t>シュウエキ</t>
    </rPh>
    <rPh sb="34" eb="35">
      <t>トウ</t>
    </rPh>
    <rPh sb="89" eb="91">
      <t>シュウエキ</t>
    </rPh>
    <rPh sb="421" eb="423">
      <t>シュウエキ</t>
    </rPh>
    <rPh sb="548" eb="549">
      <t>クラ</t>
    </rPh>
    <rPh sb="550" eb="55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</si>
</sst>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0.99</c:v>
                </c:pt>
                <c:pt idx="2">
                  <c:v>1.1299999999999999</c:v>
                </c:pt>
                <c:pt idx="3">
                  <c:v>0.71</c:v>
                </c:pt>
                <c:pt idx="4">
                  <c:v>0.68</c:v>
                </c:pt>
              </c:numCache>
            </c:numRef>
          </c:val>
          <c:extLst>
            <c:ext xmlns:c16="http://schemas.microsoft.com/office/drawing/2014/chart" uri="{C3380CC4-5D6E-409C-BE32-E72D297353CC}">
              <c16:uniqueId val="{00000000-2EE8-46C7-8602-E91097BEAF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2EE8-46C7-8602-E91097BEAF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67.52</c:v>
                </c:pt>
                <c:pt idx="1">
                  <c:v>67.489999999999995</c:v>
                </c:pt>
                <c:pt idx="2">
                  <c:v>67.05</c:v>
                </c:pt>
                <c:pt idx="3">
                  <c:v>66.599999999999994</c:v>
                </c:pt>
                <c:pt idx="4">
                  <c:v>66.319999999999993</c:v>
                </c:pt>
              </c:numCache>
            </c:numRef>
          </c:val>
          <c:extLst>
            <c:ext xmlns:c16="http://schemas.microsoft.com/office/drawing/2014/chart" uri="{C3380CC4-5D6E-409C-BE32-E72D297353CC}">
              <c16:uniqueId val="{00000000-E3FD-473B-9F73-658532B8FC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E3FD-473B-9F73-658532B8FC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86.7</c:v>
                </c:pt>
                <c:pt idx="1">
                  <c:v>87.06</c:v>
                </c:pt>
                <c:pt idx="2">
                  <c:v>87.19</c:v>
                </c:pt>
                <c:pt idx="3">
                  <c:v>87.18</c:v>
                </c:pt>
                <c:pt idx="4">
                  <c:v>87.4</c:v>
                </c:pt>
              </c:numCache>
            </c:numRef>
          </c:val>
          <c:extLst>
            <c:ext xmlns:c16="http://schemas.microsoft.com/office/drawing/2014/chart" uri="{C3380CC4-5D6E-409C-BE32-E72D297353CC}">
              <c16:uniqueId val="{00000000-2609-49CA-B3AE-CD2DF08A00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2609-49CA-B3AE-CD2DF08A00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107.6</c:v>
                </c:pt>
                <c:pt idx="1">
                  <c:v>107.51</c:v>
                </c:pt>
                <c:pt idx="2">
                  <c:v>103.94</c:v>
                </c:pt>
                <c:pt idx="3">
                  <c:v>104.28</c:v>
                </c:pt>
                <c:pt idx="4">
                  <c:v>99.35</c:v>
                </c:pt>
              </c:numCache>
            </c:numRef>
          </c:val>
          <c:extLst>
            <c:ext xmlns:c16="http://schemas.microsoft.com/office/drawing/2014/chart" uri="{C3380CC4-5D6E-409C-BE32-E72D297353CC}">
              <c16:uniqueId val="{00000000-449C-4864-AEC3-723E2E7FF2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49C-4864-AEC3-723E2E7FF2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46.64</c:v>
                </c:pt>
                <c:pt idx="1">
                  <c:v>47.31</c:v>
                </c:pt>
                <c:pt idx="2">
                  <c:v>47.61</c:v>
                </c:pt>
                <c:pt idx="3">
                  <c:v>48.38</c:v>
                </c:pt>
                <c:pt idx="4">
                  <c:v>49.05</c:v>
                </c:pt>
              </c:numCache>
            </c:numRef>
          </c:val>
          <c:extLst>
            <c:ext xmlns:c16="http://schemas.microsoft.com/office/drawing/2014/chart" uri="{C3380CC4-5D6E-409C-BE32-E72D297353CC}">
              <c16:uniqueId val="{00000000-EACA-4800-990C-B7ADE08B56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ACA-4800-990C-B7ADE08B56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9.3000000000000007</c:v>
                </c:pt>
                <c:pt idx="1">
                  <c:v>11.94</c:v>
                </c:pt>
                <c:pt idx="2">
                  <c:v>11.72</c:v>
                </c:pt>
                <c:pt idx="3">
                  <c:v>13.36</c:v>
                </c:pt>
                <c:pt idx="4">
                  <c:v>15.34</c:v>
                </c:pt>
              </c:numCache>
            </c:numRef>
          </c:val>
          <c:extLst>
            <c:ext xmlns:c16="http://schemas.microsoft.com/office/drawing/2014/chart" uri="{C3380CC4-5D6E-409C-BE32-E72D297353CC}">
              <c16:uniqueId val="{00000000-2D14-45D0-8C82-EEBDC31097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2D14-45D0-8C82-EEBDC31097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A3-46C1-8E36-421A2DB311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9DA3-46C1-8E36-421A2DB311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219.03</c:v>
                </c:pt>
                <c:pt idx="1">
                  <c:v>199.53</c:v>
                </c:pt>
                <c:pt idx="2">
                  <c:v>183.25</c:v>
                </c:pt>
                <c:pt idx="3">
                  <c:v>176.59</c:v>
                </c:pt>
                <c:pt idx="4">
                  <c:v>155.54</c:v>
                </c:pt>
              </c:numCache>
            </c:numRef>
          </c:val>
          <c:extLst>
            <c:ext xmlns:c16="http://schemas.microsoft.com/office/drawing/2014/chart" uri="{C3380CC4-5D6E-409C-BE32-E72D297353CC}">
              <c16:uniqueId val="{00000000-858A-4871-AC6D-3ECA05A3D9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858A-4871-AC6D-3ECA05A3D9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439.51</c:v>
                </c:pt>
                <c:pt idx="1">
                  <c:v>431.27</c:v>
                </c:pt>
                <c:pt idx="2">
                  <c:v>449.78</c:v>
                </c:pt>
                <c:pt idx="3">
                  <c:v>445.65</c:v>
                </c:pt>
                <c:pt idx="4">
                  <c:v>441.1</c:v>
                </c:pt>
              </c:numCache>
            </c:numRef>
          </c:val>
          <c:extLst>
            <c:ext xmlns:c16="http://schemas.microsoft.com/office/drawing/2014/chart" uri="{C3380CC4-5D6E-409C-BE32-E72D297353CC}">
              <c16:uniqueId val="{00000000-82B9-422B-A53E-EAF0ADDE58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2B9-422B-A53E-EAF0ADDE58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105.33</c:v>
                </c:pt>
                <c:pt idx="1">
                  <c:v>104.35</c:v>
                </c:pt>
                <c:pt idx="2">
                  <c:v>100.01</c:v>
                </c:pt>
                <c:pt idx="3">
                  <c:v>100.34</c:v>
                </c:pt>
                <c:pt idx="4">
                  <c:v>95.62</c:v>
                </c:pt>
              </c:numCache>
            </c:numRef>
          </c:val>
          <c:extLst>
            <c:ext xmlns:c16="http://schemas.microsoft.com/office/drawing/2014/chart" uri="{C3380CC4-5D6E-409C-BE32-E72D297353CC}">
              <c16:uniqueId val="{00000000-C195-4B14-835B-58BFED28B2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C195-4B14-835B-58BFED28B2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216.85</c:v>
                </c:pt>
                <c:pt idx="1">
                  <c:v>220.46</c:v>
                </c:pt>
                <c:pt idx="2">
                  <c:v>230.79</c:v>
                </c:pt>
                <c:pt idx="3">
                  <c:v>230.36</c:v>
                </c:pt>
                <c:pt idx="4">
                  <c:v>242.26</c:v>
                </c:pt>
              </c:numCache>
            </c:numRef>
          </c:val>
          <c:extLst>
            <c:ext xmlns:c16="http://schemas.microsoft.com/office/drawing/2014/chart" uri="{C3380CC4-5D6E-409C-BE32-E72D297353CC}">
              <c16:uniqueId val="{00000000-8808-491E-869B-78005BE5478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8808-491E-869B-78005BE5478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F22" sqref="CF2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岩手県　岩手中部水道企業団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70.87</v>
      </c>
      <c r="J10" s="37"/>
      <c r="K10" s="37"/>
      <c r="L10" s="37"/>
      <c r="M10" s="37"/>
      <c r="N10" s="37"/>
      <c r="O10" s="64"/>
      <c r="P10" s="54">
        <f>データ!$P$6</f>
        <v>96.19</v>
      </c>
      <c r="Q10" s="54"/>
      <c r="R10" s="54"/>
      <c r="S10" s="54"/>
      <c r="T10" s="54"/>
      <c r="U10" s="54"/>
      <c r="V10" s="54"/>
      <c r="W10" s="65">
        <f>データ!$Q$6</f>
        <v>4015</v>
      </c>
      <c r="X10" s="65"/>
      <c r="Y10" s="65"/>
      <c r="Z10" s="65"/>
      <c r="AA10" s="65"/>
      <c r="AB10" s="65"/>
      <c r="AC10" s="65"/>
      <c r="AD10" s="2"/>
      <c r="AE10" s="2"/>
      <c r="AF10" s="2"/>
      <c r="AG10" s="2"/>
      <c r="AH10" s="2"/>
      <c r="AI10" s="2"/>
      <c r="AJ10" s="2"/>
      <c r="AK10" s="2"/>
      <c r="AL10" s="65">
        <f>データ!$U$6</f>
        <v>204447</v>
      </c>
      <c r="AM10" s="65"/>
      <c r="AN10" s="65"/>
      <c r="AO10" s="65"/>
      <c r="AP10" s="65"/>
      <c r="AQ10" s="65"/>
      <c r="AR10" s="65"/>
      <c r="AS10" s="65"/>
      <c r="AT10" s="36">
        <f>データ!$V$6</f>
        <v>657.9</v>
      </c>
      <c r="AU10" s="37"/>
      <c r="AV10" s="37"/>
      <c r="AW10" s="37"/>
      <c r="AX10" s="37"/>
      <c r="AY10" s="37"/>
      <c r="AZ10" s="37"/>
      <c r="BA10" s="37"/>
      <c r="BB10" s="54">
        <f>データ!$W$6</f>
        <v>310.76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gBgywoa45Wzre0bWnSA2AAYd+88veDgozMqr1IADZ7TiKPxW3DiYmqpj0GDI6UJNo/tQBmE2ufFJYpLcI+GDA==" saltValue="+07axYxvM7E8/HAYSytC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38873</v>
      </c>
      <c r="D6" s="20">
        <f t="shared" si="3"/>
        <v>46</v>
      </c>
      <c r="E6" s="20">
        <f t="shared" si="3"/>
        <v>1</v>
      </c>
      <c r="F6" s="20">
        <f t="shared" si="3"/>
        <v>0</v>
      </c>
      <c r="G6" s="20">
        <f t="shared" si="3"/>
        <v>1</v>
      </c>
      <c r="H6" s="20" t="str">
        <f t="shared" si="3"/>
        <v>岩手県　岩手中部水道企業団</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70.87</v>
      </c>
      <c r="P6" s="21">
        <f t="shared" si="3"/>
        <v>96.19</v>
      </c>
      <c r="Q6" s="21">
        <f t="shared" si="3"/>
        <v>4015</v>
      </c>
      <c r="R6" s="21" t="str">
        <f t="shared" si="3"/>
        <v>-</v>
      </c>
      <c r="S6" s="21" t="str">
        <f t="shared" si="3"/>
        <v>-</v>
      </c>
      <c r="T6" s="21" t="str">
        <f t="shared" si="3"/>
        <v>-</v>
      </c>
      <c r="U6" s="21">
        <f t="shared" si="3"/>
        <v>204447</v>
      </c>
      <c r="V6" s="21">
        <f t="shared" si="3"/>
        <v>657.9</v>
      </c>
      <c r="W6" s="21">
        <f t="shared" si="3"/>
        <v>310.76</v>
      </c>
      <c r="X6" s="22">
        <f>IF(X7="",NA(),X7)</f>
        <v>107.6</v>
      </c>
      <c r="Y6" s="22">
        <f t="shared" ref="Y6:AG6" si="4">IF(Y7="",NA(),Y7)</f>
        <v>107.51</v>
      </c>
      <c r="Z6" s="22">
        <f t="shared" si="4"/>
        <v>103.94</v>
      </c>
      <c r="AA6" s="22">
        <f t="shared" si="4"/>
        <v>104.28</v>
      </c>
      <c r="AB6" s="22">
        <f t="shared" si="4"/>
        <v>99.35</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219.03</v>
      </c>
      <c r="AU6" s="22">
        <f t="shared" ref="AU6:BC6" si="6">IF(AU7="",NA(),AU7)</f>
        <v>199.53</v>
      </c>
      <c r="AV6" s="22">
        <f t="shared" si="6"/>
        <v>183.25</v>
      </c>
      <c r="AW6" s="22">
        <f t="shared" si="6"/>
        <v>176.59</v>
      </c>
      <c r="AX6" s="22">
        <f t="shared" si="6"/>
        <v>155.54</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439.51</v>
      </c>
      <c r="BF6" s="22">
        <f t="shared" ref="BF6:BN6" si="7">IF(BF7="",NA(),BF7)</f>
        <v>431.27</v>
      </c>
      <c r="BG6" s="22">
        <f t="shared" si="7"/>
        <v>449.78</v>
      </c>
      <c r="BH6" s="22">
        <f t="shared" si="7"/>
        <v>445.65</v>
      </c>
      <c r="BI6" s="22">
        <f t="shared" si="7"/>
        <v>441.1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105.33</v>
      </c>
      <c r="BQ6" s="22">
        <f t="shared" ref="BQ6:BY6" si="8">IF(BQ7="",NA(),BQ7)</f>
        <v>104.35</v>
      </c>
      <c r="BR6" s="22">
        <f t="shared" si="8"/>
        <v>100.01</v>
      </c>
      <c r="BS6" s="22">
        <f t="shared" si="8"/>
        <v>100.34</v>
      </c>
      <c r="BT6" s="22">
        <f t="shared" si="8"/>
        <v>95.62</v>
      </c>
      <c r="BU6" s="22">
        <f t="shared" si="8"/>
        <v>103.75</v>
      </c>
      <c r="BV6" s="22">
        <f t="shared" si="8"/>
        <v>105.3</v>
      </c>
      <c r="BW6" s="22">
        <f t="shared" si="8"/>
        <v>99.41</v>
      </c>
      <c r="BX6" s="22">
        <f t="shared" si="8"/>
        <v>101.11</v>
      </c>
      <c r="BY6" s="22">
        <f t="shared" si="8"/>
        <v>102.03</v>
      </c>
      <c r="BZ6" s="21" t="str">
        <f>IF(BZ7="","",IF(BZ7="-","【-】","【"&amp;SUBSTITUTE(TEXT(BZ7,"#,##0.00"),"-","△")&amp;"】"))</f>
        <v>【97.59】</v>
      </c>
      <c r="CA6" s="22">
        <f>IF(CA7="",NA(),CA7)</f>
        <v>216.85</v>
      </c>
      <c r="CB6" s="22">
        <f t="shared" ref="CB6:CJ6" si="9">IF(CB7="",NA(),CB7)</f>
        <v>220.46</v>
      </c>
      <c r="CC6" s="22">
        <f t="shared" si="9"/>
        <v>230.79</v>
      </c>
      <c r="CD6" s="22">
        <f t="shared" si="9"/>
        <v>230.36</v>
      </c>
      <c r="CE6" s="22">
        <f t="shared" si="9"/>
        <v>242.26</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67.52</v>
      </c>
      <c r="CM6" s="22">
        <f t="shared" ref="CM6:CU6" si="10">IF(CM7="",NA(),CM7)</f>
        <v>67.489999999999995</v>
      </c>
      <c r="CN6" s="22">
        <f t="shared" si="10"/>
        <v>67.05</v>
      </c>
      <c r="CO6" s="22">
        <f t="shared" si="10"/>
        <v>66.599999999999994</v>
      </c>
      <c r="CP6" s="22">
        <f t="shared" si="10"/>
        <v>66.319999999999993</v>
      </c>
      <c r="CQ6" s="22">
        <f t="shared" si="10"/>
        <v>63.12</v>
      </c>
      <c r="CR6" s="22">
        <f t="shared" si="10"/>
        <v>62.57</v>
      </c>
      <c r="CS6" s="22">
        <f t="shared" si="10"/>
        <v>61.56</v>
      </c>
      <c r="CT6" s="22">
        <f t="shared" si="10"/>
        <v>60.84</v>
      </c>
      <c r="CU6" s="22">
        <f t="shared" si="10"/>
        <v>60.8</v>
      </c>
      <c r="CV6" s="21" t="str">
        <f>IF(CV7="","",IF(CV7="-","【-】","【"&amp;SUBSTITUTE(TEXT(CV7,"#,##0.00"),"-","△")&amp;"】"))</f>
        <v>【60.21】</v>
      </c>
      <c r="CW6" s="22">
        <f>IF(CW7="",NA(),CW7)</f>
        <v>86.7</v>
      </c>
      <c r="CX6" s="22">
        <f t="shared" ref="CX6:DF6" si="11">IF(CX7="",NA(),CX7)</f>
        <v>87.06</v>
      </c>
      <c r="CY6" s="22">
        <f t="shared" si="11"/>
        <v>87.19</v>
      </c>
      <c r="CZ6" s="22">
        <f t="shared" si="11"/>
        <v>87.18</v>
      </c>
      <c r="DA6" s="22">
        <f t="shared" si="11"/>
        <v>87.4</v>
      </c>
      <c r="DB6" s="22">
        <f t="shared" si="11"/>
        <v>90.09</v>
      </c>
      <c r="DC6" s="22">
        <f t="shared" si="11"/>
        <v>90.21</v>
      </c>
      <c r="DD6" s="22">
        <f t="shared" si="11"/>
        <v>90.11</v>
      </c>
      <c r="DE6" s="22">
        <f t="shared" si="11"/>
        <v>89.73</v>
      </c>
      <c r="DF6" s="22">
        <f t="shared" si="11"/>
        <v>89.86</v>
      </c>
      <c r="DG6" s="21" t="str">
        <f>IF(DG7="","",IF(DG7="-","【-】","【"&amp;SUBSTITUTE(TEXT(DG7,"#,##0.00"),"-","△")&amp;"】"))</f>
        <v>【89.21】</v>
      </c>
      <c r="DH6" s="22">
        <f>IF(DH7="",NA(),DH7)</f>
        <v>46.64</v>
      </c>
      <c r="DI6" s="22">
        <f t="shared" ref="DI6:DQ6" si="12">IF(DI7="",NA(),DI7)</f>
        <v>47.31</v>
      </c>
      <c r="DJ6" s="22">
        <f t="shared" si="12"/>
        <v>47.61</v>
      </c>
      <c r="DK6" s="22">
        <f t="shared" si="12"/>
        <v>48.38</v>
      </c>
      <c r="DL6" s="22">
        <f t="shared" si="12"/>
        <v>49.05</v>
      </c>
      <c r="DM6" s="22">
        <f t="shared" si="12"/>
        <v>50.31</v>
      </c>
      <c r="DN6" s="22">
        <f t="shared" si="12"/>
        <v>50.74</v>
      </c>
      <c r="DO6" s="22">
        <f t="shared" si="12"/>
        <v>51.49</v>
      </c>
      <c r="DP6" s="22">
        <f t="shared" si="12"/>
        <v>51.94</v>
      </c>
      <c r="DQ6" s="22">
        <f t="shared" si="12"/>
        <v>52.46</v>
      </c>
      <c r="DR6" s="21" t="str">
        <f>IF(DR7="","",IF(DR7="-","【-】","【"&amp;SUBSTITUTE(TEXT(DR7,"#,##0.00"),"-","△")&amp;"】"))</f>
        <v>【52.41】</v>
      </c>
      <c r="DS6" s="22">
        <f>IF(DS7="",NA(),DS7)</f>
        <v>9.3000000000000007</v>
      </c>
      <c r="DT6" s="22">
        <f t="shared" ref="DT6:EB6" si="13">IF(DT7="",NA(),DT7)</f>
        <v>11.94</v>
      </c>
      <c r="DU6" s="22">
        <f t="shared" si="13"/>
        <v>11.72</v>
      </c>
      <c r="DV6" s="22">
        <f t="shared" si="13"/>
        <v>13.36</v>
      </c>
      <c r="DW6" s="22">
        <f t="shared" si="13"/>
        <v>15.34</v>
      </c>
      <c r="DX6" s="22">
        <f t="shared" si="13"/>
        <v>21.34</v>
      </c>
      <c r="DY6" s="22">
        <f t="shared" si="13"/>
        <v>23.27</v>
      </c>
      <c r="DZ6" s="22">
        <f t="shared" si="13"/>
        <v>25.18</v>
      </c>
      <c r="EA6" s="22">
        <f t="shared" si="13"/>
        <v>26.52</v>
      </c>
      <c r="EB6" s="22">
        <f t="shared" si="13"/>
        <v>28.4</v>
      </c>
      <c r="EC6" s="21" t="str">
        <f>IF(EC7="","",IF(EC7="-","【-】","【"&amp;SUBSTITUTE(TEXT(EC7,"#,##0.00"),"-","△")&amp;"】"))</f>
        <v>【26.78】</v>
      </c>
      <c r="ED6" s="22">
        <f>IF(ED7="",NA(),ED7)</f>
        <v>0.83</v>
      </c>
      <c r="EE6" s="22">
        <f t="shared" ref="EE6:EM6" si="14">IF(EE7="",NA(),EE7)</f>
        <v>0.99</v>
      </c>
      <c r="EF6" s="22">
        <f t="shared" si="14"/>
        <v>1.1299999999999999</v>
      </c>
      <c r="EG6" s="22">
        <f t="shared" si="14"/>
        <v>0.71</v>
      </c>
      <c r="EH6" s="22">
        <f t="shared" si="14"/>
        <v>0.68</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38873</v>
      </c>
      <c r="D7" s="24">
        <v>46</v>
      </c>
      <c r="E7" s="24">
        <v>1</v>
      </c>
      <c r="F7" s="24">
        <v>0</v>
      </c>
      <c r="G7" s="24">
        <v>1</v>
      </c>
      <c r="H7" s="24" t="s">
        <v>93</v>
      </c>
      <c r="I7" s="24" t="s">
        <v>94</v>
      </c>
      <c r="J7" s="24" t="s">
        <v>95</v>
      </c>
      <c r="K7" s="24" t="s">
        <v>96</v>
      </c>
      <c r="L7" s="24" t="s">
        <v>97</v>
      </c>
      <c r="M7" s="24" t="s">
        <v>98</v>
      </c>
      <c r="N7" s="25" t="s">
        <v>99</v>
      </c>
      <c r="O7" s="25">
        <v>70.87</v>
      </c>
      <c r="P7" s="25">
        <v>96.19</v>
      </c>
      <c r="Q7" s="25">
        <v>4015</v>
      </c>
      <c r="R7" s="25" t="s">
        <v>99</v>
      </c>
      <c r="S7" s="25" t="s">
        <v>99</v>
      </c>
      <c r="T7" s="25" t="s">
        <v>99</v>
      </c>
      <c r="U7" s="25">
        <v>204447</v>
      </c>
      <c r="V7" s="25">
        <v>657.9</v>
      </c>
      <c r="W7" s="25">
        <v>310.76</v>
      </c>
      <c r="X7" s="25">
        <v>107.6</v>
      </c>
      <c r="Y7" s="25">
        <v>107.51</v>
      </c>
      <c r="Z7" s="25">
        <v>103.94</v>
      </c>
      <c r="AA7" s="25">
        <v>104.28</v>
      </c>
      <c r="AB7" s="25">
        <v>99.35</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219.03</v>
      </c>
      <c r="AU7" s="25">
        <v>199.53</v>
      </c>
      <c r="AV7" s="25">
        <v>183.25</v>
      </c>
      <c r="AW7" s="25">
        <v>176.59</v>
      </c>
      <c r="AX7" s="25">
        <v>155.54</v>
      </c>
      <c r="AY7" s="25">
        <v>306.08</v>
      </c>
      <c r="AZ7" s="25">
        <v>306.14999999999998</v>
      </c>
      <c r="BA7" s="25">
        <v>297.54000000000002</v>
      </c>
      <c r="BB7" s="25">
        <v>289.44</v>
      </c>
      <c r="BC7" s="25">
        <v>282.19</v>
      </c>
      <c r="BD7" s="25">
        <v>239.69</v>
      </c>
      <c r="BE7" s="25">
        <v>439.51</v>
      </c>
      <c r="BF7" s="25">
        <v>431.27</v>
      </c>
      <c r="BG7" s="25">
        <v>449.78</v>
      </c>
      <c r="BH7" s="25">
        <v>445.65</v>
      </c>
      <c r="BI7" s="25">
        <v>441.1</v>
      </c>
      <c r="BJ7" s="25">
        <v>294.66000000000003</v>
      </c>
      <c r="BK7" s="25">
        <v>285.27</v>
      </c>
      <c r="BL7" s="25">
        <v>294.73</v>
      </c>
      <c r="BM7" s="25">
        <v>301.23</v>
      </c>
      <c r="BN7" s="25">
        <v>300.33</v>
      </c>
      <c r="BO7" s="25">
        <v>264.86</v>
      </c>
      <c r="BP7" s="25">
        <v>105.33</v>
      </c>
      <c r="BQ7" s="25">
        <v>104.35</v>
      </c>
      <c r="BR7" s="25">
        <v>100.01</v>
      </c>
      <c r="BS7" s="25">
        <v>100.34</v>
      </c>
      <c r="BT7" s="25">
        <v>95.62</v>
      </c>
      <c r="BU7" s="25">
        <v>103.75</v>
      </c>
      <c r="BV7" s="25">
        <v>105.3</v>
      </c>
      <c r="BW7" s="25">
        <v>99.41</v>
      </c>
      <c r="BX7" s="25">
        <v>101.11</v>
      </c>
      <c r="BY7" s="25">
        <v>102.03</v>
      </c>
      <c r="BZ7" s="25">
        <v>97.59</v>
      </c>
      <c r="CA7" s="25">
        <v>216.85</v>
      </c>
      <c r="CB7" s="25">
        <v>220.46</v>
      </c>
      <c r="CC7" s="25">
        <v>230.79</v>
      </c>
      <c r="CD7" s="25">
        <v>230.36</v>
      </c>
      <c r="CE7" s="25">
        <v>242.26</v>
      </c>
      <c r="CF7" s="25">
        <v>159.93</v>
      </c>
      <c r="CG7" s="25">
        <v>162.77000000000001</v>
      </c>
      <c r="CH7" s="25">
        <v>170.87</v>
      </c>
      <c r="CI7" s="25">
        <v>171.09</v>
      </c>
      <c r="CJ7" s="25">
        <v>173.56</v>
      </c>
      <c r="CK7" s="25">
        <v>181.66</v>
      </c>
      <c r="CL7" s="25">
        <v>67.52</v>
      </c>
      <c r="CM7" s="25">
        <v>67.489999999999995</v>
      </c>
      <c r="CN7" s="25">
        <v>67.05</v>
      </c>
      <c r="CO7" s="25">
        <v>66.599999999999994</v>
      </c>
      <c r="CP7" s="25">
        <v>66.319999999999993</v>
      </c>
      <c r="CQ7" s="25">
        <v>63.12</v>
      </c>
      <c r="CR7" s="25">
        <v>62.57</v>
      </c>
      <c r="CS7" s="25">
        <v>61.56</v>
      </c>
      <c r="CT7" s="25">
        <v>60.84</v>
      </c>
      <c r="CU7" s="25">
        <v>60.8</v>
      </c>
      <c r="CV7" s="25">
        <v>60.21</v>
      </c>
      <c r="CW7" s="25">
        <v>86.7</v>
      </c>
      <c r="CX7" s="25">
        <v>87.06</v>
      </c>
      <c r="CY7" s="25">
        <v>87.19</v>
      </c>
      <c r="CZ7" s="25">
        <v>87.18</v>
      </c>
      <c r="DA7" s="25">
        <v>87.4</v>
      </c>
      <c r="DB7" s="25">
        <v>90.09</v>
      </c>
      <c r="DC7" s="25">
        <v>90.21</v>
      </c>
      <c r="DD7" s="25">
        <v>90.11</v>
      </c>
      <c r="DE7" s="25">
        <v>89.73</v>
      </c>
      <c r="DF7" s="25">
        <v>89.86</v>
      </c>
      <c r="DG7" s="25">
        <v>89.21</v>
      </c>
      <c r="DH7" s="25">
        <v>46.64</v>
      </c>
      <c r="DI7" s="25">
        <v>47.31</v>
      </c>
      <c r="DJ7" s="25">
        <v>47.61</v>
      </c>
      <c r="DK7" s="25">
        <v>48.38</v>
      </c>
      <c r="DL7" s="25">
        <v>49.05</v>
      </c>
      <c r="DM7" s="25">
        <v>50.31</v>
      </c>
      <c r="DN7" s="25">
        <v>50.74</v>
      </c>
      <c r="DO7" s="25">
        <v>51.49</v>
      </c>
      <c r="DP7" s="25">
        <v>51.94</v>
      </c>
      <c r="DQ7" s="25">
        <v>52.46</v>
      </c>
      <c r="DR7" s="25">
        <v>52.41</v>
      </c>
      <c r="DS7" s="25">
        <v>9.3000000000000007</v>
      </c>
      <c r="DT7" s="25">
        <v>11.94</v>
      </c>
      <c r="DU7" s="25">
        <v>11.72</v>
      </c>
      <c r="DV7" s="25">
        <v>13.36</v>
      </c>
      <c r="DW7" s="25">
        <v>15.34</v>
      </c>
      <c r="DX7" s="25">
        <v>21.34</v>
      </c>
      <c r="DY7" s="25">
        <v>23.27</v>
      </c>
      <c r="DZ7" s="25">
        <v>25.18</v>
      </c>
      <c r="EA7" s="25">
        <v>26.52</v>
      </c>
      <c r="EB7" s="25">
        <v>28.4</v>
      </c>
      <c r="EC7" s="25">
        <v>26.78</v>
      </c>
      <c r="ED7" s="25">
        <v>0.83</v>
      </c>
      <c r="EE7" s="25">
        <v>0.99</v>
      </c>
      <c r="EF7" s="25">
        <v>1.1299999999999999</v>
      </c>
      <c r="EG7" s="25">
        <v>0.71</v>
      </c>
      <c r="EH7" s="25">
        <v>0.68</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智也</cp:lastModifiedBy>
  <cp:lastPrinted>2026-02-19T00:08:53Z</cp:lastPrinted>
  <dcterms:created xsi:type="dcterms:W3CDTF">2025-12-12T09:11:15Z</dcterms:created>
  <dcterms:modified xsi:type="dcterms:W3CDTF">2026-02-19T00:08:55Z</dcterms:modified>
  <cp:category/>
</cp:coreProperties>
</file>